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15" windowWidth="15240" windowHeight="12765"/>
  </bookViews>
  <sheets>
    <sheet name="2025-2027)" sheetId="7" r:id="rId1"/>
  </sheets>
  <definedNames>
    <definedName name="CTDATA_BEGIN_ROW" localSheetId="0">#N/A</definedName>
    <definedName name="CTDATA_BEGIN_ROW">#REF!</definedName>
    <definedName name="CTDATA_END_ROW" localSheetId="0">'2025-2027)'!$7:$7</definedName>
    <definedName name="CTDATA_END_ROW">#REF!</definedName>
    <definedName name="CTROW_FORMAT_ROW" localSheetId="0">#N/A</definedName>
    <definedName name="CTROW_FORMAT_ROW">#REF!</definedName>
    <definedName name="Print_Area" localSheetId="0">'2025-2027)'!$A$1:$M$5</definedName>
  </definedNames>
  <calcPr calcId="144525"/>
</workbook>
</file>

<file path=xl/calcChain.xml><?xml version="1.0" encoding="utf-8"?>
<calcChain xmlns="http://schemas.openxmlformats.org/spreadsheetml/2006/main">
  <c r="J6" i="7" l="1"/>
  <c r="C6" i="7" l="1"/>
  <c r="I6" i="7" l="1"/>
  <c r="D6" i="7"/>
  <c r="G6" i="7" l="1"/>
  <c r="D7" i="7" l="1"/>
  <c r="L7" i="7"/>
  <c r="I7" i="7"/>
  <c r="M6" i="7" l="1"/>
  <c r="M7" i="7" s="1"/>
  <c r="C7" i="7"/>
</calcChain>
</file>

<file path=xl/sharedStrings.xml><?xml version="1.0" encoding="utf-8"?>
<sst xmlns="http://schemas.openxmlformats.org/spreadsheetml/2006/main" count="43" uniqueCount="39">
  <si>
    <t>Наименование муниципального образования</t>
  </si>
  <si>
    <t>№ строки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</si>
  <si>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</si>
  <si>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</si>
  <si>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</si>
  <si>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</si>
  <si>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</si>
  <si>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</si>
  <si>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</si>
  <si>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</si>
  <si>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</si>
  <si>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Всего</t>
  </si>
  <si>
    <t>г. Минусинск</t>
  </si>
  <si>
    <t>S = ФОТ + Рr</t>
  </si>
  <si>
    <t>ЗП</t>
  </si>
  <si>
    <t>Чс</t>
  </si>
  <si>
    <t>Е</t>
  </si>
  <si>
    <t>х</t>
  </si>
  <si>
    <t>Расходы, связанные с осуществлением специалистом муниципального образования г. Минусинск  переданных органами местного самоуправления Минусинского района полномочий, включающие расходы на прочие выплаты, рублей</t>
  </si>
  <si>
    <t>Рr = Мн х km x Kex</t>
  </si>
  <si>
    <t xml:space="preserve"> Мн</t>
  </si>
  <si>
    <t>km</t>
  </si>
  <si>
    <t>Kex</t>
  </si>
  <si>
    <t>10</t>
  </si>
  <si>
    <t>Коэффициент-дефлятор на планируемый год</t>
  </si>
  <si>
    <t>Количество единиц хранения архивных документов, относящихся к муниципальной собственности Минусинского района и хранящихся в МКУ г. Минусинск «Архив города Минусинска», предшествующему планируемому, шт.</t>
  </si>
  <si>
    <t>Численность специалистов, осуществляющих переданные органами местного самоуправления Минусинского района полномочия, шт.ед..</t>
  </si>
  <si>
    <t xml:space="preserve">Коэффициент, учитывающий выплату страховых взносов по обязательному социальному страхованию, в том числе взноса по страховым тарифам на обязательное социальное страхование от несчастных случаев на производстве и профессиональных заболеваний, </t>
  </si>
  <si>
    <t>Количество штатных единиц персонала по охране и обслуживани ю зданий,
 шт.ед.</t>
  </si>
  <si>
    <t>Минимальный размер оплаты труда, установленный законодательством Красноярского края на очередной финансовый год</t>
  </si>
  <si>
    <t>МР</t>
  </si>
  <si>
    <t>11</t>
  </si>
  <si>
    <t>12</t>
  </si>
  <si>
    <t>ФОТ = (ЗП х Чс)+(МРхЧс)) х Е</t>
  </si>
  <si>
    <t>Фонд оплаты труда  с начислениями на выплаты по оплате труда специалистов, обеспечивающего исполнение переданных органами местного самоуправления Минусинского района полномочий в муниципальном образовании г. Минусинск и уборщика служебных помещений, рублей</t>
  </si>
  <si>
    <t>Распределение субсидии бюджету муниципального образования городского округа г. Минусинск на исполнение отдельных полномочий органами местного самоуправления Минусинского района на формирование и содержание муниципального архива, включая хранение архивных фондов поселений на 2025 год и плановый период 2026-2027 годов</t>
  </si>
  <si>
    <t>Заработная плата специалиста на очередной финансовый год (для расчета применяется размер  должностного оклада 7167 руб., количество должностных окладов 39,025 в год,ежемесячная выплата в размере  6200руб., районный коэффициент  и надбавка за работу в районах с особыми климатическими условиями 60%), рублей</t>
  </si>
  <si>
    <t>Объем субсидии на исполнение отдельных полномочий органами местного самоуправления Минусинского района на формирование и содержание муниципального архива, включая хранение архивных фондов поселений, предоставляемый бюджету г. Минусинск на 2025 год и плановый период 2026-2027 годов, рублей</t>
  </si>
  <si>
    <t>Норматив расходов, связанных с осуществлением специалистом муниципального образования г. Минусинск переданных органами местного самоуправления Минусинского района полномочий, включающих расходы на прочие выплаты (устанавливается в размере  4,50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</si>
</sst>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0.000"/>
  </numFmts>
  <fonts count="6" x14ac:knownFonts="1"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164" fontId="1" fillId="0" borderId="0" xfId="0" applyNumberFormat="1" applyFont="1"/>
    <xf numFmtId="0" fontId="1" fillId="0" borderId="0" xfId="0" applyFont="1" applyFill="1"/>
    <xf numFmtId="1" fontId="1" fillId="0" borderId="0" xfId="0" applyNumberFormat="1" applyFont="1"/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right" vertical="top" wrapText="1"/>
    </xf>
    <xf numFmtId="164" fontId="2" fillId="0" borderId="0" xfId="0" applyNumberFormat="1" applyFont="1"/>
    <xf numFmtId="3" fontId="4" fillId="0" borderId="2" xfId="0" applyNumberFormat="1" applyFont="1" applyBorder="1" applyAlignment="1">
      <alignment horizontal="righ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4" fillId="0" borderId="2" xfId="0" quotePrefix="1" applyNumberFormat="1" applyFont="1" applyFill="1" applyBorder="1" applyAlignment="1">
      <alignment horizontal="left" vertical="top" wrapText="1"/>
    </xf>
    <xf numFmtId="1" fontId="2" fillId="0" borderId="0" xfId="0" applyNumberFormat="1" applyFont="1"/>
    <xf numFmtId="164" fontId="4" fillId="0" borderId="2" xfId="0" applyNumberFormat="1" applyFont="1" applyFill="1" applyBorder="1" applyAlignment="1">
      <alignment horizontal="right" vertical="top" wrapText="1"/>
    </xf>
    <xf numFmtId="165" fontId="4" fillId="0" borderId="2" xfId="0" applyNumberFormat="1" applyFont="1" applyFill="1" applyBorder="1" applyAlignment="1">
      <alignment horizontal="right" vertical="top" wrapText="1"/>
    </xf>
    <xf numFmtId="2" fontId="4" fillId="0" borderId="2" xfId="0" applyNumberFormat="1" applyFont="1" applyFill="1" applyBorder="1" applyAlignment="1">
      <alignment horizontal="right" vertical="top" wrapText="1"/>
    </xf>
    <xf numFmtId="3" fontId="3" fillId="2" borderId="0" xfId="0" applyNumberFormat="1" applyFont="1" applyFill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2" xfId="0" quotePrefix="1" applyNumberFormat="1" applyFont="1" applyFill="1" applyBorder="1" applyAlignment="1">
      <alignment horizontal="left" vertical="top" wrapText="1"/>
    </xf>
    <xf numFmtId="166" fontId="4" fillId="0" borderId="2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O12"/>
  <sheetViews>
    <sheetView tabSelected="1" topLeftCell="G1" zoomScale="80" zoomScaleNormal="80" zoomScaleSheetLayoutView="90" workbookViewId="0">
      <selection activeCell="M3" sqref="M3"/>
    </sheetView>
  </sheetViews>
  <sheetFormatPr defaultRowHeight="15.75" x14ac:dyDescent="0.25"/>
  <cols>
    <col min="1" max="1" width="6.7109375" style="1" customWidth="1"/>
    <col min="2" max="2" width="27.85546875" style="5" customWidth="1"/>
    <col min="3" max="3" width="23.140625" style="1" customWidth="1"/>
    <col min="4" max="4" width="22.7109375" style="1" customWidth="1"/>
    <col min="5" max="5" width="17.7109375" style="1" customWidth="1"/>
    <col min="6" max="8" width="20.85546875" style="1" customWidth="1"/>
    <col min="9" max="9" width="19.5703125" style="1" customWidth="1"/>
    <col min="10" max="10" width="23" style="1" customWidth="1"/>
    <col min="11" max="11" width="15.5703125" style="1" customWidth="1"/>
    <col min="12" max="12" width="22.28515625" style="1" customWidth="1"/>
    <col min="13" max="13" width="27.42578125" style="3" customWidth="1"/>
    <col min="14" max="14" width="9.140625" style="4"/>
    <col min="15" max="15" width="9.140625" style="2"/>
    <col min="16" max="16384" width="9.140625" style="1"/>
  </cols>
  <sheetData>
    <row r="1" spans="1:13" ht="48.75" customHeight="1" x14ac:dyDescent="0.25">
      <c r="A1" s="24" t="s">
        <v>35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15" customHeight="1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ht="327" customHeight="1" x14ac:dyDescent="0.25">
      <c r="A3" s="26" t="s">
        <v>1</v>
      </c>
      <c r="B3" s="28" t="s">
        <v>0</v>
      </c>
      <c r="C3" s="9" t="s">
        <v>34</v>
      </c>
      <c r="D3" s="9" t="s">
        <v>36</v>
      </c>
      <c r="E3" s="9" t="s">
        <v>26</v>
      </c>
      <c r="F3" s="9" t="s">
        <v>27</v>
      </c>
      <c r="G3" s="9" t="s">
        <v>29</v>
      </c>
      <c r="H3" s="9" t="s">
        <v>28</v>
      </c>
      <c r="I3" s="9" t="s">
        <v>18</v>
      </c>
      <c r="J3" s="9" t="s">
        <v>38</v>
      </c>
      <c r="K3" s="10" t="s">
        <v>24</v>
      </c>
      <c r="L3" s="10" t="s">
        <v>25</v>
      </c>
      <c r="M3" s="13" t="s">
        <v>37</v>
      </c>
    </row>
    <row r="4" spans="1:13" ht="36.75" customHeight="1" x14ac:dyDescent="0.25">
      <c r="A4" s="27"/>
      <c r="B4" s="29"/>
      <c r="C4" s="7" t="s">
        <v>33</v>
      </c>
      <c r="D4" s="7" t="s">
        <v>14</v>
      </c>
      <c r="E4" s="7" t="s">
        <v>15</v>
      </c>
      <c r="F4" s="7" t="s">
        <v>16</v>
      </c>
      <c r="G4" s="7" t="s">
        <v>30</v>
      </c>
      <c r="H4" s="7" t="s">
        <v>15</v>
      </c>
      <c r="I4" s="7" t="s">
        <v>19</v>
      </c>
      <c r="J4" s="7" t="s">
        <v>20</v>
      </c>
      <c r="K4" s="7" t="s">
        <v>21</v>
      </c>
      <c r="L4" s="7" t="s">
        <v>22</v>
      </c>
      <c r="M4" s="8" t="s">
        <v>13</v>
      </c>
    </row>
    <row r="5" spans="1:13" ht="24.95" customHeight="1" x14ac:dyDescent="0.25">
      <c r="A5" s="11"/>
      <c r="B5" s="12" t="s">
        <v>2</v>
      </c>
      <c r="C5" s="12" t="s">
        <v>3</v>
      </c>
      <c r="D5" s="12" t="s">
        <v>4</v>
      </c>
      <c r="E5" s="12" t="s">
        <v>5</v>
      </c>
      <c r="F5" s="12" t="s">
        <v>6</v>
      </c>
      <c r="G5" s="12" t="s">
        <v>7</v>
      </c>
      <c r="H5" s="12" t="s">
        <v>8</v>
      </c>
      <c r="I5" s="12" t="s">
        <v>9</v>
      </c>
      <c r="J5" s="12" t="s">
        <v>10</v>
      </c>
      <c r="K5" s="12" t="s">
        <v>23</v>
      </c>
      <c r="L5" s="12" t="s">
        <v>31</v>
      </c>
      <c r="M5" s="12" t="s">
        <v>32</v>
      </c>
    </row>
    <row r="6" spans="1:13" ht="20.25" customHeight="1" x14ac:dyDescent="0.25">
      <c r="A6" s="14">
        <v>1</v>
      </c>
      <c r="B6" s="19" t="s">
        <v>12</v>
      </c>
      <c r="C6" s="15">
        <f>ROUND(((D6*E6)+(G6*H6))*F6,0)</f>
        <v>1671626</v>
      </c>
      <c r="D6" s="15">
        <f>ROUND((7167*39.025+6200*12)*1.6,0)</f>
        <v>566547</v>
      </c>
      <c r="E6" s="17">
        <v>2</v>
      </c>
      <c r="F6" s="18">
        <v>1.302</v>
      </c>
      <c r="G6" s="21">
        <f>35904*12</f>
        <v>430848</v>
      </c>
      <c r="H6" s="22">
        <v>0.35</v>
      </c>
      <c r="I6" s="21">
        <f>ROUND(J6*L6,0)</f>
        <v>274655</v>
      </c>
      <c r="J6" s="23">
        <f>ROUND(4.5*K6,2)</f>
        <v>4.74</v>
      </c>
      <c r="K6" s="31">
        <v>1.054</v>
      </c>
      <c r="L6" s="21">
        <v>57944</v>
      </c>
      <c r="M6" s="15">
        <f>C6+I6</f>
        <v>1946281</v>
      </c>
    </row>
    <row r="7" spans="1:13" x14ac:dyDescent="0.25">
      <c r="A7" s="30" t="s">
        <v>11</v>
      </c>
      <c r="B7" s="30"/>
      <c r="C7" s="15">
        <f>C6</f>
        <v>1671626</v>
      </c>
      <c r="D7" s="15">
        <f t="shared" ref="D7:M7" si="0">D6</f>
        <v>566547</v>
      </c>
      <c r="E7" s="15" t="s">
        <v>17</v>
      </c>
      <c r="F7" s="15" t="s">
        <v>17</v>
      </c>
      <c r="G7" s="15"/>
      <c r="H7" s="15"/>
      <c r="I7" s="15">
        <f t="shared" si="0"/>
        <v>274655</v>
      </c>
      <c r="J7" s="15" t="s">
        <v>17</v>
      </c>
      <c r="K7" s="15" t="s">
        <v>17</v>
      </c>
      <c r="L7" s="15">
        <f t="shared" si="0"/>
        <v>57944</v>
      </c>
      <c r="M7" s="15">
        <f t="shared" si="0"/>
        <v>1946281</v>
      </c>
    </row>
    <row r="8" spans="1:13" x14ac:dyDescent="0.25">
      <c r="C8" s="6"/>
      <c r="D8" s="6"/>
      <c r="E8" s="6"/>
      <c r="F8" s="6"/>
      <c r="G8" s="6"/>
      <c r="H8" s="6"/>
      <c r="I8" s="6"/>
      <c r="J8" s="6"/>
      <c r="K8" s="6"/>
      <c r="L8" s="6"/>
    </row>
    <row r="9" spans="1:13" x14ac:dyDescent="0.25">
      <c r="C9" s="20"/>
      <c r="D9" s="6"/>
      <c r="E9" s="6"/>
      <c r="F9" s="6"/>
      <c r="G9" s="6"/>
      <c r="H9" s="6"/>
      <c r="I9" s="20"/>
      <c r="J9" s="6"/>
      <c r="K9" s="6"/>
      <c r="L9" s="6"/>
      <c r="M9" s="16"/>
    </row>
    <row r="10" spans="1:13" x14ac:dyDescent="0.25">
      <c r="M10" s="16"/>
    </row>
    <row r="12" spans="1:13" x14ac:dyDescent="0.25">
      <c r="C12" s="2"/>
      <c r="M12" s="16"/>
    </row>
  </sheetData>
  <mergeCells count="4">
    <mergeCell ref="A1:M2"/>
    <mergeCell ref="A3:A4"/>
    <mergeCell ref="B3:B4"/>
    <mergeCell ref="A7:B7"/>
  </mergeCells>
  <pageMargins left="0.31496062992126" right="0.23622047244094499" top="0.74803149606299202" bottom="0.74803149606299202" header="0.31496062992126" footer="0.31496062992126"/>
  <pageSetup scale="50" firstPageNumber="2406" orientation="landscape" useFirstPageNumber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alculatingTable xmlns="urn:octonica:ct-parameters" id="59160">
  <ParameterDT/>
  <ParameterSpecials/>
</CalculatingTable>
</file>

<file path=customXml/itemProps1.xml><?xml version="1.0" encoding="utf-8"?>
<ds:datastoreItem xmlns:ds="http://schemas.openxmlformats.org/officeDocument/2006/customXml" ds:itemID="{54722265-7D6E-4B90-B8CC-7170CE02B96C}">
  <ds:schemaRefs>
    <ds:schemaRef ds:uri="urn:octonica:ct-parameter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2025-2027)</vt:lpstr>
      <vt:lpstr>'2025-2027)'!CTDATA_END_ROW</vt:lpstr>
      <vt:lpstr>'2025-2027)'!Print_Area</vt:lpstr>
    </vt:vector>
  </TitlesOfParts>
  <Company>UCL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Захватова Олеся Олеговна</dc:creator>
  <cp:lastModifiedBy>milyakova</cp:lastModifiedBy>
  <cp:lastPrinted>2023-10-10T04:22:58Z</cp:lastPrinted>
  <dcterms:created xsi:type="dcterms:W3CDTF">2009-01-26T09:03:34Z</dcterms:created>
  <dcterms:modified xsi:type="dcterms:W3CDTF">2024-10-29T05:02:55Z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ipename">
    <vt:lpwstr>0F213DDB-D4DA-47CF-A465-F3ED1600C348</vt:lpwstr>
  </property>
  <property fmtid="{D5CDD505-2E9C-101B-9397-08002B2CF9AE}" pid="3" name="CalctableID">
    <vt:lpwstr>59160</vt:lpwstr>
  </property>
</Properties>
</file>